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'1кв'!$A$1:$E$53</definedName>
    <definedName name="_xlnm.Print_Area" localSheetId="1">'2кв'!$A$1:$E$55</definedName>
    <definedName name="_xlnm.Print_Area" localSheetId="2">'3кв'!$A$1:$E$53</definedName>
    <definedName name="_xlnm.Print_Area" localSheetId="3">'4кв'!$A$1:$E$52</definedName>
    <definedName name="_xlnm.Print_Area" localSheetId="4">отчет!$A$1:$C$45</definedName>
  </definedNames>
  <calcPr calcId="152511"/>
</workbook>
</file>

<file path=xl/calcChain.xml><?xml version="1.0" encoding="utf-8"?>
<calcChain xmlns="http://schemas.openxmlformats.org/spreadsheetml/2006/main">
  <c r="C30" i="26" l="1"/>
  <c r="C28" i="26"/>
  <c r="C24" i="26"/>
  <c r="C23" i="26"/>
  <c r="C22" i="26"/>
  <c r="C27" i="26"/>
  <c r="C17" i="26"/>
  <c r="C18" i="26"/>
  <c r="C19" i="26"/>
  <c r="C20" i="26"/>
  <c r="C21" i="26"/>
  <c r="C16" i="26"/>
  <c r="C13" i="26"/>
  <c r="C12" i="26"/>
  <c r="C14" i="26" s="1"/>
  <c r="C6" i="26"/>
  <c r="B50" i="25"/>
  <c r="B47" i="25"/>
  <c r="E31" i="25"/>
  <c r="C36" i="26"/>
  <c r="C25" i="26"/>
  <c r="E22" i="25"/>
  <c r="F20" i="25"/>
  <c r="E23" i="25" s="1"/>
  <c r="C31" i="26" l="1"/>
  <c r="B51" i="25"/>
  <c r="B52" i="25" s="1"/>
  <c r="B48" i="24"/>
  <c r="E28" i="24"/>
  <c r="E30" i="24"/>
  <c r="B51" i="24" l="1"/>
  <c r="F20" i="24"/>
  <c r="E23" i="24" s="1"/>
  <c r="B53" i="23"/>
  <c r="E30" i="23"/>
  <c r="F20" i="23"/>
  <c r="E23" i="23" s="1"/>
  <c r="E22" i="24" l="1"/>
  <c r="E32" i="24" s="1"/>
  <c r="B52" i="24" s="1"/>
  <c r="B53" i="24" s="1"/>
  <c r="E22" i="23"/>
  <c r="E30" i="22"/>
  <c r="E34" i="23" l="1"/>
  <c r="B54" i="23" s="1"/>
  <c r="B51" i="22"/>
  <c r="F20" i="22"/>
  <c r="E23" i="22" s="1"/>
  <c r="E22" i="22" l="1"/>
  <c r="E32" i="22" s="1"/>
  <c r="B52" i="22" s="1"/>
  <c r="B53" i="22" l="1"/>
  <c r="B50" i="23" s="1"/>
  <c r="B55" i="23" s="1"/>
</calcChain>
</file>

<file path=xl/sharedStrings.xml><?xml version="1.0" encoding="utf-8"?>
<sst xmlns="http://schemas.openxmlformats.org/spreadsheetml/2006/main" count="334" uniqueCount="115">
  <si>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</si>
  <si>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</si>
  <si>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</si>
  <si>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</si>
  <si>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</si>
  <si>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</si>
  <si>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</si>
  <si>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</si>
  <si>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</si>
  <si>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</si>
  <si>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</si>
  <si>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</si>
  <si>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</si>
  <si>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</si>
  <si>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</si>
  <si>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</si>
  <si>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</si>
  <si>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</si>
  <si>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</si>
  <si>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</si>
  <si>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</si>
  <si>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</si>
  <si>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</si>
  <si>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</si>
  <si>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Линейная, д. 17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</si>
  <si>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Шишкиной Ольги Васильевны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</si>
  <si>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№13 от 05.03.2015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</si>
  <si>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№14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</si>
  <si>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Линейная</t>
    </r>
  </si>
  <si>
    <t>Итого:</t>
  </si>
  <si>
    <t>1 квартал</t>
  </si>
  <si>
    <t>руб.</t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</si>
  <si>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Собственниеи МКД, в лице председателя совета дома Шишкиной О.В.</t>
    </r>
  </si>
  <si>
    <t>Настоящий Акт составлен в 2-х экземплярах, имеющий одинаковую юридическую силу, по одному для каждой Стороны.</t>
  </si>
  <si>
    <t>Стоимость материалов</t>
  </si>
  <si>
    <t>Информация для собственников:</t>
  </si>
  <si>
    <t xml:space="preserve">Итого остаток на конец квартала </t>
  </si>
  <si>
    <t>в т.ч. Оплачено + не жилые</t>
  </si>
  <si>
    <t>Работы по содержанию и тек. ремонту</t>
  </si>
  <si>
    <t xml:space="preserve">Расходы по управлению МКД </t>
  </si>
  <si>
    <t>Остаток на начало квартала</t>
  </si>
  <si>
    <t>определена приложением № 9 к договору</t>
  </si>
  <si>
    <t>ч/ч</t>
  </si>
  <si>
    <t>Услуги по содержанию многоквартирного дома</t>
  </si>
  <si>
    <t xml:space="preserve">Оплачено за размещение оборудования ТТК </t>
  </si>
  <si>
    <t xml:space="preserve">Дератизация и дезинсекция </t>
  </si>
  <si>
    <t>по заявке собственников</t>
  </si>
  <si>
    <t>холодная вода на СОИ</t>
  </si>
  <si>
    <t>электроэнергия на СОИ</t>
  </si>
  <si>
    <t>водоотведение на СОИ</t>
  </si>
  <si>
    <t>февраль</t>
  </si>
  <si>
    <t>ХВС полив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</si>
  <si>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</si>
  <si>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</si>
  <si>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</si>
  <si>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</si>
  <si>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>Sдома=2432,9+215,2 (не жилые)=2648,1м2</t>
  </si>
  <si>
    <t>Ремонт поручня (кв.40)</t>
  </si>
  <si>
    <t xml:space="preserve">           2. Всего за период с "01" 01 2023 г. по "31" 03 2023 г. выполнено работ (оказано услуг) на общую сумму сто семьдесят семь тысяч один рубль 51 копейка</t>
  </si>
  <si>
    <t>Предъявлено населению 189896,61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</si>
  <si>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</si>
  <si>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</si>
  <si>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</si>
  <si>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</si>
  <si>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</si>
  <si>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</si>
  <si>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ремонт урн</t>
  </si>
  <si>
    <t>Ремонт козырьков(смета)</t>
  </si>
  <si>
    <t>апрель</t>
  </si>
  <si>
    <t>май</t>
  </si>
  <si>
    <t>Предъявлено населению 197691,19</t>
  </si>
  <si>
    <t>Поверка, ремонт ОПУ</t>
  </si>
  <si>
    <t xml:space="preserve">           2. Всего за период с "01" 04 2023 г. по "30" 06 2023 г. выполнено работ (оказано услуг) на общую сумму двести пять тысяч сто шестьдесят три рубля 71 копейка</t>
  </si>
  <si>
    <t>частичн.ремонт мягкой кровли (кв52)</t>
  </si>
  <si>
    <t>сентябрь</t>
  </si>
  <si>
    <t xml:space="preserve">           2. Всего за период с "01" 07  2023 г. по "30" 09 2023 г. выполнено работ (оказано услуг) на общую сумму двести шесть тысяч семьсот девяносто пять рублей 70 копеек</t>
  </si>
  <si>
    <t>Предъявлено населению 220090,85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</si>
  <si>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</si>
  <si>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</si>
  <si>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</si>
  <si>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</si>
  <si>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</si>
  <si>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в том числе:</t>
  </si>
  <si>
    <t>Оплачено в текущем периоде по квитанциям</t>
  </si>
  <si>
    <t>Оплачено за размещение оборудования в МОП интернет ТТК</t>
  </si>
  <si>
    <t>Итого доходов:</t>
  </si>
  <si>
    <t>Расходы:</t>
  </si>
  <si>
    <t xml:space="preserve">Услуги по содержанию многоквартирного дома </t>
  </si>
  <si>
    <t>Дератизация, дезинсекция</t>
  </si>
  <si>
    <t>работы по договору, всего</t>
  </si>
  <si>
    <t>Итого расходов</t>
  </si>
  <si>
    <t>Остаток средств на 01.01.2024</t>
  </si>
  <si>
    <t>Справочно:</t>
  </si>
  <si>
    <t>Задолженность населения по оплате на 01.01.2023 г.</t>
  </si>
  <si>
    <t>Задолженность населения по оплате на 01.01.2024 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</si>
  <si>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</si>
  <si>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</si>
  <si>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</si>
  <si>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год.</t>
  </si>
  <si>
    <t>Предложение по структуре тарифа на 2024 год.</t>
  </si>
  <si>
    <t>_____________________________________________</t>
  </si>
  <si>
    <t>за 4 квартал 2023 года</t>
  </si>
  <si>
    <t>31.12.2023 г</t>
  </si>
  <si>
    <t xml:space="preserve">           2. Всего за период с "01" 10  2023 г. по "31" 12 2023 г. выполнено работ (оказано услуг) на общую сумму сто девяносто две тысячи двести шестьдесят рублей 65 копеек.</t>
  </si>
  <si>
    <t>Предъявлено населению 206777,79</t>
  </si>
  <si>
    <t>по ж.д. ул. Линейная, д. 17</t>
  </si>
  <si>
    <t>Начислено всего 814456,44</t>
  </si>
  <si>
    <t>* холодная вода на СОИ - 20076,99</t>
  </si>
  <si>
    <t>* водоотведение на СОИ- 31435,05</t>
  </si>
  <si>
    <t>* электроэнергия на СОИ- 14908,86</t>
  </si>
  <si>
    <t>4 квартал</t>
  </si>
  <si>
    <t xml:space="preserve">   * Поверка ОДПУ</t>
  </si>
  <si>
    <t>Полив</t>
  </si>
  <si>
    <t>Непредвиденные работы 13 ч/ч</t>
  </si>
  <si>
    <t xml:space="preserve">   * Ремонт козырьков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</si>
</sst>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165" fontId="17" fillId="0" borderId="0"/>
  </cellStyleXfs>
  <cellXfs count="9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0" applyNumberFormat="1" applyFont="1"/>
    <xf numFmtId="0" fontId="12" fillId="0" borderId="0" xfId="0" applyFont="1"/>
    <xf numFmtId="164" fontId="7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13" fillId="0" borderId="4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39" fontId="4" fillId="0" borderId="1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164" fontId="4" fillId="0" borderId="0" xfId="0" applyNumberFormat="1" applyFont="1"/>
    <xf numFmtId="43" fontId="4" fillId="0" borderId="1" xfId="1" applyFont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2" borderId="6" xfId="0" applyFont="1" applyFill="1" applyBorder="1" applyAlignment="1">
      <alignment wrapText="1"/>
    </xf>
    <xf numFmtId="0" fontId="13" fillId="0" borderId="1" xfId="0" applyFont="1" applyBorder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3" fillId="0" borderId="6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9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4" fillId="0" borderId="7" xfId="0" applyFont="1" applyBorder="1" applyAlignment="1">
      <alignment vertical="center" wrapText="1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3" fontId="4" fillId="0" borderId="1" xfId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43" fontId="4" fillId="2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43" fontId="7" fillId="0" borderId="1" xfId="1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164" fontId="7" fillId="0" borderId="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0" fontId="5" fillId="0" borderId="0" xfId="0" applyFont="1" applyAlignment="1">
      <alignment wrapText="1"/>
    </xf>
    <xf numFmtId="164" fontId="3" fillId="0" borderId="0" xfId="1" applyNumberFormat="1" applyFont="1" applyBorder="1" applyAlignment="1">
      <alignment horizontal="center"/>
    </xf>
    <xf numFmtId="0" fontId="4" fillId="0" borderId="5" xfId="0" applyFont="1" applyBorder="1" applyAlignment="1">
      <alignment vertical="center"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topLeftCell="A25" zoomScaleNormal="100" zoomScaleSheetLayoutView="100" workbookViewId="0">
      <selection activeCell="H49" sqref="H48:H49"/>
    </sheetView>
  </sheetViews>
  <sheetFormatPr defaultColWidth="9.140625" defaultRowHeight="15" x14ac:dyDescent="0.25"/>
  <cols>
    <col min="1" max="1" width="33.42578125" style="2" customWidth="1"/>
    <col min="2" max="2" width="20.5703125" style="2" customWidth="1"/>
    <col min="3" max="3" width="15" style="2" customWidth="1"/>
    <col min="4" max="4" width="13.5703125" style="2" customWidth="1"/>
    <col min="5" max="5" width="14.140625" style="2" customWidth="1"/>
    <col min="6" max="6" width="9.140625" style="2"/>
    <col min="7" max="7" width="12.140625" style="2" bestFit="1" customWidth="1"/>
    <col min="8" max="8" width="15.5703125" style="2" customWidth="1"/>
    <col min="9" max="9" width="9.140625" style="2"/>
    <col min="10" max="10" width="12.140625" style="2" bestFit="1" customWidth="1"/>
    <col min="11" max="16384" width="9.140625" style="2"/>
  </cols>
  <sheetData>
    <row r="1" spans="1:5" ht="15.75" x14ac:dyDescent="0.25">
      <c r="A1" s="57" t="s">
        <v>11</v>
      </c>
      <c r="B1" s="57"/>
      <c r="C1" s="57"/>
      <c r="D1" s="57"/>
      <c r="E1" s="57"/>
    </row>
    <row r="2" spans="1:5" ht="32.25" customHeight="1" x14ac:dyDescent="0.25">
      <c r="A2" s="58" t="s">
        <v>12</v>
      </c>
      <c r="B2" s="59"/>
      <c r="C2" s="59"/>
      <c r="D2" s="59"/>
      <c r="E2" s="59"/>
    </row>
    <row r="3" spans="1:5" x14ac:dyDescent="0.25">
      <c r="A3" s="60" t="s">
        <v>52</v>
      </c>
      <c r="B3" s="60"/>
      <c r="C3" s="60"/>
      <c r="D3" s="60"/>
      <c r="E3" s="60"/>
    </row>
    <row r="4" spans="1:5" s="1" customFormat="1" ht="15.6" customHeight="1" x14ac:dyDescent="0.25">
      <c r="A4" s="24" t="s">
        <v>13</v>
      </c>
      <c r="B4" s="4"/>
      <c r="C4" s="4"/>
      <c r="D4" s="61" t="s">
        <v>53</v>
      </c>
      <c r="E4" s="61"/>
    </row>
    <row r="5" spans="1:5" x14ac:dyDescent="0.25">
      <c r="A5" s="33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7" t="s">
        <v>25</v>
      </c>
      <c r="B9" s="47"/>
      <c r="C9" s="47"/>
      <c r="D9" s="47"/>
      <c r="E9" s="47"/>
    </row>
    <row r="10" spans="1:5" ht="26.25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47" t="s">
        <v>26</v>
      </c>
      <c r="B11" s="47"/>
      <c r="C11" s="47"/>
      <c r="D11" s="47"/>
      <c r="E11" s="47"/>
    </row>
    <row r="12" spans="1:5" ht="18.75" customHeight="1" x14ac:dyDescent="0.25">
      <c r="A12" s="52" t="s">
        <v>15</v>
      </c>
      <c r="B12" s="55"/>
      <c r="C12" s="55"/>
      <c r="D12" s="55"/>
      <c r="E12" s="55"/>
    </row>
    <row r="13" spans="1:5" ht="15.75" customHeight="1" x14ac:dyDescent="0.25">
      <c r="A13" s="47" t="s">
        <v>22</v>
      </c>
      <c r="B13" s="47"/>
      <c r="C13" s="47"/>
      <c r="D13" s="47"/>
      <c r="E13" s="47"/>
    </row>
    <row r="14" spans="1:5" ht="16.5" customHeight="1" x14ac:dyDescent="0.25">
      <c r="A14" s="52" t="s">
        <v>2</v>
      </c>
      <c r="B14" s="55"/>
      <c r="C14" s="55"/>
      <c r="D14" s="55"/>
      <c r="E14" s="55"/>
    </row>
    <row r="15" spans="1:5" ht="18.75" customHeight="1" x14ac:dyDescent="0.25">
      <c r="A15" s="47" t="s">
        <v>54</v>
      </c>
      <c r="B15" s="47"/>
      <c r="C15" s="47"/>
      <c r="D15" s="47"/>
      <c r="E15" s="47"/>
    </row>
    <row r="16" spans="1:5" ht="15.75" customHeight="1" x14ac:dyDescent="0.25">
      <c r="A16" s="52" t="s">
        <v>16</v>
      </c>
      <c r="B16" s="55"/>
      <c r="C16" s="55"/>
      <c r="D16" s="55"/>
      <c r="E16" s="55"/>
    </row>
    <row r="17" spans="1:10" ht="33.75" customHeight="1" x14ac:dyDescent="0.25">
      <c r="A17" s="47" t="s">
        <v>17</v>
      </c>
      <c r="B17" s="47"/>
      <c r="C17" s="47"/>
      <c r="D17" s="47"/>
      <c r="E17" s="47"/>
    </row>
    <row r="18" spans="1:10" ht="66.75" customHeight="1" x14ac:dyDescent="0.25">
      <c r="A18" s="47" t="s">
        <v>27</v>
      </c>
      <c r="B18" s="47"/>
      <c r="C18" s="47"/>
      <c r="D18" s="47"/>
      <c r="E18" s="47"/>
    </row>
    <row r="19" spans="1:10" ht="36" customHeight="1" x14ac:dyDescent="0.25">
      <c r="A19" s="45" t="s">
        <v>28</v>
      </c>
      <c r="B19" s="45"/>
      <c r="C19" s="45"/>
      <c r="D19" s="45"/>
      <c r="E19" s="45"/>
    </row>
    <row r="20" spans="1:10" x14ac:dyDescent="0.25">
      <c r="A20" s="45"/>
      <c r="B20" s="45"/>
      <c r="C20" s="45"/>
      <c r="D20" s="45"/>
      <c r="E20" s="45"/>
      <c r="F20" s="2">
        <f>215.2+2433.3</f>
        <v>2648.5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3" t="s">
        <v>43</v>
      </c>
      <c r="B22" s="9" t="s">
        <v>41</v>
      </c>
      <c r="C22" s="3" t="s">
        <v>4</v>
      </c>
      <c r="D22" s="3">
        <v>14.74</v>
      </c>
      <c r="E22" s="8">
        <f>D22*F20*G20</f>
        <v>117116.67</v>
      </c>
      <c r="G22" s="18"/>
      <c r="H22" s="18"/>
      <c r="J22" s="18"/>
    </row>
    <row r="23" spans="1:10" x14ac:dyDescent="0.25">
      <c r="A23" s="7" t="s">
        <v>39</v>
      </c>
      <c r="B23" s="9" t="s">
        <v>23</v>
      </c>
      <c r="C23" s="3" t="s">
        <v>4</v>
      </c>
      <c r="D23" s="3">
        <v>5.42</v>
      </c>
      <c r="E23" s="8">
        <f>D23*F20*G20</f>
        <v>43064.61</v>
      </c>
      <c r="G23" s="18"/>
      <c r="H23" s="18"/>
      <c r="J23" s="18"/>
    </row>
    <row r="24" spans="1:10" ht="25.5" x14ac:dyDescent="0.25">
      <c r="A24" s="7" t="s">
        <v>45</v>
      </c>
      <c r="B24" s="9" t="s">
        <v>46</v>
      </c>
      <c r="C24" s="3" t="s">
        <v>31</v>
      </c>
      <c r="D24" s="3"/>
      <c r="E24" s="8">
        <v>0</v>
      </c>
      <c r="G24" s="18"/>
      <c r="H24" s="18"/>
      <c r="J24" s="18"/>
    </row>
    <row r="25" spans="1:10" x14ac:dyDescent="0.25">
      <c r="A25" s="7" t="s">
        <v>47</v>
      </c>
      <c r="B25" s="9" t="s">
        <v>30</v>
      </c>
      <c r="C25" s="3" t="s">
        <v>31</v>
      </c>
      <c r="D25" s="3"/>
      <c r="E25" s="25">
        <v>3071.55</v>
      </c>
      <c r="G25" s="18"/>
      <c r="H25" s="18"/>
      <c r="J25" s="18"/>
    </row>
    <row r="26" spans="1:10" x14ac:dyDescent="0.25">
      <c r="A26" s="7" t="s">
        <v>48</v>
      </c>
      <c r="B26" s="9" t="s">
        <v>30</v>
      </c>
      <c r="C26" s="3" t="s">
        <v>31</v>
      </c>
      <c r="D26" s="3"/>
      <c r="E26" s="25">
        <v>5509.6</v>
      </c>
      <c r="F26" s="28"/>
      <c r="G26" s="18"/>
      <c r="H26" s="18"/>
      <c r="J26" s="18"/>
    </row>
    <row r="27" spans="1:10" x14ac:dyDescent="0.25">
      <c r="A27" s="7" t="s">
        <v>49</v>
      </c>
      <c r="B27" s="9" t="s">
        <v>30</v>
      </c>
      <c r="C27" s="3" t="s">
        <v>31</v>
      </c>
      <c r="D27" s="3"/>
      <c r="E27" s="29">
        <v>4808.6899999999996</v>
      </c>
      <c r="G27" s="18"/>
      <c r="H27" s="18"/>
      <c r="J27" s="18"/>
    </row>
    <row r="28" spans="1:10" x14ac:dyDescent="0.25">
      <c r="A28" s="7" t="s">
        <v>34</v>
      </c>
      <c r="B28" s="9" t="s">
        <v>30</v>
      </c>
      <c r="C28" s="3" t="s">
        <v>31</v>
      </c>
      <c r="D28" s="3"/>
      <c r="E28" s="8">
        <v>2486.59</v>
      </c>
      <c r="G28" s="18"/>
      <c r="H28" s="18"/>
      <c r="J28" s="18"/>
    </row>
    <row r="29" spans="1:10" x14ac:dyDescent="0.25">
      <c r="A29" s="31" t="s">
        <v>51</v>
      </c>
      <c r="B29" s="9" t="s">
        <v>30</v>
      </c>
      <c r="C29" s="3" t="s">
        <v>31</v>
      </c>
      <c r="D29" s="3"/>
      <c r="E29" s="8">
        <v>0</v>
      </c>
      <c r="G29" s="18"/>
      <c r="H29" s="18"/>
      <c r="J29" s="18"/>
    </row>
    <row r="30" spans="1:10" x14ac:dyDescent="0.25">
      <c r="A30" s="21" t="s">
        <v>57</v>
      </c>
      <c r="B30" s="9" t="s">
        <v>50</v>
      </c>
      <c r="C30" s="3" t="s">
        <v>42</v>
      </c>
      <c r="D30" s="3">
        <v>4</v>
      </c>
      <c r="E30" s="8">
        <f>D30*235.95</f>
        <v>943.8</v>
      </c>
      <c r="G30" s="18"/>
      <c r="H30" s="18"/>
      <c r="J30" s="18"/>
    </row>
    <row r="31" spans="1:10" x14ac:dyDescent="0.25">
      <c r="A31" s="35"/>
      <c r="B31" s="9"/>
      <c r="C31" s="3"/>
      <c r="D31" s="36"/>
      <c r="E31" s="8"/>
      <c r="G31" s="18"/>
      <c r="H31" s="18"/>
      <c r="J31" s="18"/>
    </row>
    <row r="32" spans="1:10" s="13" customFormat="1" ht="14.25" x14ac:dyDescent="0.2">
      <c r="A32" s="30" t="s">
        <v>29</v>
      </c>
      <c r="B32" s="10"/>
      <c r="C32" s="11"/>
      <c r="D32" s="27"/>
      <c r="E32" s="12">
        <f>SUM(E22:E31)</f>
        <v>177001.50999999998</v>
      </c>
    </row>
    <row r="34" spans="1:8" ht="33" customHeight="1" x14ac:dyDescent="0.25">
      <c r="A34" s="46" t="s">
        <v>58</v>
      </c>
      <c r="B34" s="46"/>
      <c r="C34" s="46"/>
      <c r="D34" s="46"/>
      <c r="E34" s="46"/>
    </row>
    <row r="35" spans="1:8" ht="30.6" customHeight="1" x14ac:dyDescent="0.25">
      <c r="A35" s="47" t="s">
        <v>21</v>
      </c>
      <c r="B35" s="47"/>
      <c r="C35" s="47"/>
      <c r="D35" s="47"/>
      <c r="E35" s="47"/>
    </row>
    <row r="36" spans="1:8" x14ac:dyDescent="0.25">
      <c r="A36" s="47" t="s">
        <v>20</v>
      </c>
      <c r="B36" s="47"/>
      <c r="C36" s="47"/>
      <c r="D36" s="47"/>
      <c r="E36" s="47"/>
      <c r="F36" s="13"/>
      <c r="G36" s="13"/>
      <c r="H36" s="14"/>
    </row>
    <row r="37" spans="1:8" x14ac:dyDescent="0.25">
      <c r="A37" s="47" t="s">
        <v>33</v>
      </c>
      <c r="B37" s="47"/>
      <c r="C37" s="47"/>
      <c r="D37" s="47"/>
      <c r="E37" s="47"/>
    </row>
    <row r="38" spans="1:8" x14ac:dyDescent="0.25">
      <c r="A38" s="47" t="s">
        <v>18</v>
      </c>
      <c r="B38" s="47"/>
      <c r="C38" s="47"/>
      <c r="D38" s="47"/>
      <c r="E38" s="47"/>
    </row>
    <row r="39" spans="1:8" x14ac:dyDescent="0.25">
      <c r="A39" s="48" t="s">
        <v>5</v>
      </c>
      <c r="B39" s="48"/>
      <c r="C39" s="48"/>
      <c r="D39" s="48"/>
      <c r="E39" s="48"/>
    </row>
    <row r="40" spans="1:8" x14ac:dyDescent="0.25">
      <c r="A40" s="47" t="s">
        <v>18</v>
      </c>
      <c r="B40" s="47"/>
      <c r="C40" s="47"/>
      <c r="D40" s="47"/>
      <c r="E40" s="47"/>
    </row>
    <row r="41" spans="1:8" x14ac:dyDescent="0.25">
      <c r="A41" s="49" t="s">
        <v>55</v>
      </c>
      <c r="B41" s="49"/>
      <c r="C41" s="49"/>
      <c r="D41" s="49"/>
      <c r="E41" s="5"/>
    </row>
    <row r="42" spans="1:8" x14ac:dyDescent="0.25">
      <c r="B42" s="50" t="s">
        <v>19</v>
      </c>
      <c r="C42" s="50"/>
      <c r="D42" s="50"/>
      <c r="E42" s="6" t="s">
        <v>6</v>
      </c>
    </row>
    <row r="43" spans="1:8" x14ac:dyDescent="0.25">
      <c r="A43" s="32"/>
      <c r="B43" s="32"/>
      <c r="C43" s="32"/>
      <c r="D43" s="32"/>
      <c r="E43" s="32"/>
    </row>
    <row r="44" spans="1:8" x14ac:dyDescent="0.25">
      <c r="A44" s="51" t="s">
        <v>32</v>
      </c>
      <c r="B44" s="51"/>
      <c r="C44" s="51"/>
      <c r="D44" s="51"/>
      <c r="E44" s="5"/>
    </row>
    <row r="45" spans="1:8" x14ac:dyDescent="0.25">
      <c r="B45" s="44" t="s">
        <v>19</v>
      </c>
      <c r="C45" s="44"/>
      <c r="D45" s="44"/>
      <c r="E45" s="6" t="s">
        <v>6</v>
      </c>
    </row>
    <row r="46" spans="1:8" x14ac:dyDescent="0.25">
      <c r="A46" s="2" t="s">
        <v>56</v>
      </c>
    </row>
    <row r="47" spans="1:8" x14ac:dyDescent="0.25">
      <c r="A47" s="13" t="s">
        <v>35</v>
      </c>
    </row>
    <row r="48" spans="1:8" x14ac:dyDescent="0.25">
      <c r="A48" s="2" t="s">
        <v>40</v>
      </c>
      <c r="B48" s="16">
        <v>-55722.51</v>
      </c>
    </row>
    <row r="49" spans="1:2" ht="31.5" x14ac:dyDescent="0.25">
      <c r="A49" s="19" t="s">
        <v>59</v>
      </c>
      <c r="B49" s="17"/>
    </row>
    <row r="50" spans="1:2" x14ac:dyDescent="0.25">
      <c r="A50" s="2" t="s">
        <v>37</v>
      </c>
      <c r="B50" s="17">
        <v>202129.17</v>
      </c>
    </row>
    <row r="51" spans="1:2" ht="30" x14ac:dyDescent="0.25">
      <c r="A51" s="26" t="s">
        <v>44</v>
      </c>
      <c r="B51" s="17">
        <f>3*330</f>
        <v>990</v>
      </c>
    </row>
    <row r="52" spans="1:2" ht="30" x14ac:dyDescent="0.25">
      <c r="A52" s="34" t="s">
        <v>38</v>
      </c>
      <c r="B52" s="17">
        <f>E32</f>
        <v>177001.50999999998</v>
      </c>
    </row>
    <row r="53" spans="1:2" x14ac:dyDescent="0.25">
      <c r="A53" s="15" t="s">
        <v>36</v>
      </c>
      <c r="B53" s="20">
        <f>B48+B50+B51-B52</f>
        <v>-29604.849999999977</v>
      </c>
    </row>
    <row r="60" spans="1:2" x14ac:dyDescent="0.25">
      <c r="B60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view="pageBreakPreview" topLeftCell="A27" zoomScaleNormal="100" zoomScaleSheetLayoutView="100" workbookViewId="0">
      <selection activeCell="A31" sqref="A31"/>
    </sheetView>
  </sheetViews>
  <sheetFormatPr defaultColWidth="9.140625" defaultRowHeight="15" x14ac:dyDescent="0.25"/>
  <cols>
    <col min="1" max="1" width="33.42578125" style="2" customWidth="1"/>
    <col min="2" max="2" width="20.5703125" style="2" customWidth="1"/>
    <col min="3" max="3" width="15" style="2" customWidth="1"/>
    <col min="4" max="4" width="13.5703125" style="2" customWidth="1"/>
    <col min="5" max="5" width="14.140625" style="2" customWidth="1"/>
    <col min="6" max="6" width="9.140625" style="2"/>
    <col min="7" max="7" width="12.140625" style="2" bestFit="1" customWidth="1"/>
    <col min="8" max="8" width="15.5703125" style="2" customWidth="1"/>
    <col min="9" max="9" width="9.140625" style="2"/>
    <col min="10" max="10" width="12.140625" style="2" bestFit="1" customWidth="1"/>
    <col min="11" max="16384" width="9.140625" style="2"/>
  </cols>
  <sheetData>
    <row r="1" spans="1:5" ht="15.75" x14ac:dyDescent="0.25">
      <c r="A1" s="57" t="s">
        <v>11</v>
      </c>
      <c r="B1" s="57"/>
      <c r="C1" s="57"/>
      <c r="D1" s="57"/>
      <c r="E1" s="57"/>
    </row>
    <row r="2" spans="1:5" ht="32.25" customHeight="1" x14ac:dyDescent="0.25">
      <c r="A2" s="58" t="s">
        <v>12</v>
      </c>
      <c r="B2" s="59"/>
      <c r="C2" s="59"/>
      <c r="D2" s="59"/>
      <c r="E2" s="59"/>
    </row>
    <row r="3" spans="1:5" x14ac:dyDescent="0.25">
      <c r="A3" s="60" t="s">
        <v>60</v>
      </c>
      <c r="B3" s="60"/>
      <c r="C3" s="60"/>
      <c r="D3" s="60"/>
      <c r="E3" s="60"/>
    </row>
    <row r="4" spans="1:5" s="1" customFormat="1" ht="15.6" customHeight="1" x14ac:dyDescent="0.25">
      <c r="A4" s="24" t="s">
        <v>13</v>
      </c>
      <c r="B4" s="4"/>
      <c r="C4" s="4"/>
      <c r="D4" s="61" t="s">
        <v>61</v>
      </c>
      <c r="E4" s="61"/>
    </row>
    <row r="5" spans="1:5" x14ac:dyDescent="0.25">
      <c r="A5" s="38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7" t="s">
        <v>25</v>
      </c>
      <c r="B9" s="47"/>
      <c r="C9" s="47"/>
      <c r="D9" s="47"/>
      <c r="E9" s="47"/>
    </row>
    <row r="10" spans="1:5" ht="26.25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47" t="s">
        <v>26</v>
      </c>
      <c r="B11" s="47"/>
      <c r="C11" s="47"/>
      <c r="D11" s="47"/>
      <c r="E11" s="47"/>
    </row>
    <row r="12" spans="1:5" ht="18.75" customHeight="1" x14ac:dyDescent="0.25">
      <c r="A12" s="52" t="s">
        <v>15</v>
      </c>
      <c r="B12" s="55"/>
      <c r="C12" s="55"/>
      <c r="D12" s="55"/>
      <c r="E12" s="55"/>
    </row>
    <row r="13" spans="1:5" ht="15.75" customHeight="1" x14ac:dyDescent="0.25">
      <c r="A13" s="47" t="s">
        <v>22</v>
      </c>
      <c r="B13" s="47"/>
      <c r="C13" s="47"/>
      <c r="D13" s="47"/>
      <c r="E13" s="47"/>
    </row>
    <row r="14" spans="1:5" ht="16.5" customHeight="1" x14ac:dyDescent="0.25">
      <c r="A14" s="52" t="s">
        <v>2</v>
      </c>
      <c r="B14" s="55"/>
      <c r="C14" s="55"/>
      <c r="D14" s="55"/>
      <c r="E14" s="55"/>
    </row>
    <row r="15" spans="1:5" ht="18.75" customHeight="1" x14ac:dyDescent="0.25">
      <c r="A15" s="47" t="s">
        <v>54</v>
      </c>
      <c r="B15" s="47"/>
      <c r="C15" s="47"/>
      <c r="D15" s="47"/>
      <c r="E15" s="47"/>
    </row>
    <row r="16" spans="1:5" ht="15.75" customHeight="1" x14ac:dyDescent="0.25">
      <c r="A16" s="52" t="s">
        <v>16</v>
      </c>
      <c r="B16" s="55"/>
      <c r="C16" s="55"/>
      <c r="D16" s="55"/>
      <c r="E16" s="55"/>
    </row>
    <row r="17" spans="1:10" ht="33.75" customHeight="1" x14ac:dyDescent="0.25">
      <c r="A17" s="47" t="s">
        <v>17</v>
      </c>
      <c r="B17" s="47"/>
      <c r="C17" s="47"/>
      <c r="D17" s="47"/>
      <c r="E17" s="47"/>
    </row>
    <row r="18" spans="1:10" ht="66.75" customHeight="1" x14ac:dyDescent="0.25">
      <c r="A18" s="47" t="s">
        <v>27</v>
      </c>
      <c r="B18" s="47"/>
      <c r="C18" s="47"/>
      <c r="D18" s="47"/>
      <c r="E18" s="47"/>
    </row>
    <row r="19" spans="1:10" ht="36" customHeight="1" x14ac:dyDescent="0.25">
      <c r="A19" s="45" t="s">
        <v>28</v>
      </c>
      <c r="B19" s="45"/>
      <c r="C19" s="45"/>
      <c r="D19" s="45"/>
      <c r="E19" s="45"/>
    </row>
    <row r="20" spans="1:10" x14ac:dyDescent="0.25">
      <c r="A20" s="45"/>
      <c r="B20" s="45"/>
      <c r="C20" s="45"/>
      <c r="D20" s="45"/>
      <c r="E20" s="45"/>
      <c r="F20" s="2">
        <f>215.2+2433.3</f>
        <v>2648.5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3" t="s">
        <v>43</v>
      </c>
      <c r="B22" s="9" t="s">
        <v>41</v>
      </c>
      <c r="C22" s="3" t="s">
        <v>4</v>
      </c>
      <c r="D22" s="3">
        <v>14.74</v>
      </c>
      <c r="E22" s="8">
        <f>D22*F20*G20</f>
        <v>117116.67</v>
      </c>
      <c r="G22" s="18"/>
      <c r="H22" s="18"/>
      <c r="J22" s="18"/>
    </row>
    <row r="23" spans="1:10" x14ac:dyDescent="0.25">
      <c r="A23" s="7" t="s">
        <v>39</v>
      </c>
      <c r="B23" s="9" t="s">
        <v>23</v>
      </c>
      <c r="C23" s="3" t="s">
        <v>4</v>
      </c>
      <c r="D23" s="3">
        <v>5.42</v>
      </c>
      <c r="E23" s="8">
        <f>D23*F20*G20</f>
        <v>43064.61</v>
      </c>
      <c r="G23" s="18"/>
      <c r="H23" s="18"/>
      <c r="J23" s="18"/>
    </row>
    <row r="24" spans="1:10" ht="25.5" x14ac:dyDescent="0.25">
      <c r="A24" s="7" t="s">
        <v>45</v>
      </c>
      <c r="B24" s="9" t="s">
        <v>46</v>
      </c>
      <c r="C24" s="3" t="s">
        <v>31</v>
      </c>
      <c r="D24" s="3"/>
      <c r="E24" s="8">
        <v>0</v>
      </c>
      <c r="G24" s="18"/>
      <c r="H24" s="18"/>
      <c r="J24" s="18"/>
    </row>
    <row r="25" spans="1:10" x14ac:dyDescent="0.25">
      <c r="A25" s="7" t="s">
        <v>47</v>
      </c>
      <c r="B25" s="9" t="s">
        <v>62</v>
      </c>
      <c r="C25" s="3" t="s">
        <v>31</v>
      </c>
      <c r="D25" s="3"/>
      <c r="E25" s="25">
        <v>5227.0200000000004</v>
      </c>
      <c r="G25" s="18"/>
      <c r="H25" s="18"/>
      <c r="J25" s="18"/>
    </row>
    <row r="26" spans="1:10" x14ac:dyDescent="0.25">
      <c r="A26" s="7" t="s">
        <v>48</v>
      </c>
      <c r="B26" s="9" t="s">
        <v>62</v>
      </c>
      <c r="C26" s="3" t="s">
        <v>31</v>
      </c>
      <c r="D26" s="3"/>
      <c r="E26" s="25">
        <v>4161.3</v>
      </c>
      <c r="F26" s="28"/>
      <c r="G26" s="18"/>
      <c r="H26" s="18"/>
      <c r="J26" s="18"/>
    </row>
    <row r="27" spans="1:10" x14ac:dyDescent="0.25">
      <c r="A27" s="7" t="s">
        <v>49</v>
      </c>
      <c r="B27" s="9" t="s">
        <v>62</v>
      </c>
      <c r="C27" s="3" t="s">
        <v>31</v>
      </c>
      <c r="D27" s="3"/>
      <c r="E27" s="29">
        <v>8183.19</v>
      </c>
      <c r="G27" s="18"/>
      <c r="H27" s="18"/>
      <c r="J27" s="18"/>
    </row>
    <row r="28" spans="1:10" x14ac:dyDescent="0.25">
      <c r="A28" s="7" t="s">
        <v>34</v>
      </c>
      <c r="B28" s="9" t="s">
        <v>62</v>
      </c>
      <c r="C28" s="3" t="s">
        <v>31</v>
      </c>
      <c r="D28" s="3"/>
      <c r="E28" s="8">
        <v>2600.58</v>
      </c>
      <c r="G28" s="18"/>
      <c r="H28" s="18"/>
      <c r="J28" s="18"/>
    </row>
    <row r="29" spans="1:10" x14ac:dyDescent="0.25">
      <c r="A29" s="31" t="s">
        <v>51</v>
      </c>
      <c r="B29" s="9" t="s">
        <v>62</v>
      </c>
      <c r="C29" s="3" t="s">
        <v>31</v>
      </c>
      <c r="D29" s="3"/>
      <c r="E29" s="8">
        <v>71.209999999999994</v>
      </c>
      <c r="G29" s="18"/>
      <c r="H29" s="18"/>
      <c r="J29" s="18"/>
    </row>
    <row r="30" spans="1:10" x14ac:dyDescent="0.25">
      <c r="A30" s="21" t="s">
        <v>66</v>
      </c>
      <c r="B30" s="9" t="s">
        <v>68</v>
      </c>
      <c r="C30" s="3" t="s">
        <v>42</v>
      </c>
      <c r="D30" s="3">
        <v>3</v>
      </c>
      <c r="E30" s="8">
        <f>D30*235.95</f>
        <v>707.84999999999991</v>
      </c>
      <c r="G30" s="18"/>
      <c r="H30" s="18"/>
      <c r="J30" s="18"/>
    </row>
    <row r="31" spans="1:10" x14ac:dyDescent="0.25">
      <c r="A31" s="40" t="s">
        <v>67</v>
      </c>
      <c r="B31" s="9" t="s">
        <v>69</v>
      </c>
      <c r="C31" s="3" t="s">
        <v>31</v>
      </c>
      <c r="D31" s="3"/>
      <c r="E31" s="8">
        <v>10040.879999999999</v>
      </c>
      <c r="G31" s="18"/>
      <c r="H31" s="18"/>
      <c r="J31" s="18"/>
    </row>
    <row r="32" spans="1:10" x14ac:dyDescent="0.25">
      <c r="A32" s="40" t="s">
        <v>71</v>
      </c>
      <c r="B32" s="9" t="s">
        <v>62</v>
      </c>
      <c r="C32" s="3" t="s">
        <v>31</v>
      </c>
      <c r="D32" s="3"/>
      <c r="E32" s="8">
        <v>13990.4</v>
      </c>
      <c r="G32" s="18"/>
      <c r="H32" s="18"/>
      <c r="J32" s="18"/>
    </row>
    <row r="33" spans="1:10" x14ac:dyDescent="0.25">
      <c r="A33" s="35"/>
      <c r="B33" s="9"/>
      <c r="C33" s="3"/>
      <c r="D33" s="36"/>
      <c r="E33" s="8"/>
      <c r="G33" s="18"/>
      <c r="H33" s="18"/>
      <c r="J33" s="18"/>
    </row>
    <row r="34" spans="1:10" s="13" customFormat="1" ht="14.25" x14ac:dyDescent="0.2">
      <c r="A34" s="30" t="s">
        <v>29</v>
      </c>
      <c r="B34" s="10"/>
      <c r="C34" s="11"/>
      <c r="D34" s="27"/>
      <c r="E34" s="12">
        <f>SUM(E22:E33)</f>
        <v>205163.70999999996</v>
      </c>
    </row>
    <row r="36" spans="1:10" ht="33" customHeight="1" x14ac:dyDescent="0.25">
      <c r="A36" s="46" t="s">
        <v>72</v>
      </c>
      <c r="B36" s="46"/>
      <c r="C36" s="46"/>
      <c r="D36" s="46"/>
      <c r="E36" s="46"/>
    </row>
    <row r="37" spans="1:10" ht="30.6" customHeight="1" x14ac:dyDescent="0.25">
      <c r="A37" s="47" t="s">
        <v>21</v>
      </c>
      <c r="B37" s="47"/>
      <c r="C37" s="47"/>
      <c r="D37" s="47"/>
      <c r="E37" s="47"/>
    </row>
    <row r="38" spans="1:10" x14ac:dyDescent="0.25">
      <c r="A38" s="47" t="s">
        <v>20</v>
      </c>
      <c r="B38" s="47"/>
      <c r="C38" s="47"/>
      <c r="D38" s="47"/>
      <c r="E38" s="47"/>
      <c r="F38" s="13"/>
      <c r="G38" s="13"/>
      <c r="H38" s="14"/>
    </row>
    <row r="39" spans="1:10" x14ac:dyDescent="0.25">
      <c r="A39" s="47" t="s">
        <v>33</v>
      </c>
      <c r="B39" s="47"/>
      <c r="C39" s="47"/>
      <c r="D39" s="47"/>
      <c r="E39" s="47"/>
    </row>
    <row r="40" spans="1:10" x14ac:dyDescent="0.25">
      <c r="A40" s="47" t="s">
        <v>18</v>
      </c>
      <c r="B40" s="47"/>
      <c r="C40" s="47"/>
      <c r="D40" s="47"/>
      <c r="E40" s="47"/>
    </row>
    <row r="41" spans="1:10" x14ac:dyDescent="0.25">
      <c r="A41" s="48" t="s">
        <v>5</v>
      </c>
      <c r="B41" s="48"/>
      <c r="C41" s="48"/>
      <c r="D41" s="48"/>
      <c r="E41" s="48"/>
    </row>
    <row r="42" spans="1:10" x14ac:dyDescent="0.25">
      <c r="A42" s="47" t="s">
        <v>18</v>
      </c>
      <c r="B42" s="47"/>
      <c r="C42" s="47"/>
      <c r="D42" s="47"/>
      <c r="E42" s="47"/>
    </row>
    <row r="43" spans="1:10" x14ac:dyDescent="0.25">
      <c r="A43" s="49" t="s">
        <v>55</v>
      </c>
      <c r="B43" s="49"/>
      <c r="C43" s="49"/>
      <c r="D43" s="49"/>
      <c r="E43" s="5"/>
    </row>
    <row r="44" spans="1:10" x14ac:dyDescent="0.25">
      <c r="B44" s="50" t="s">
        <v>19</v>
      </c>
      <c r="C44" s="50"/>
      <c r="D44" s="50"/>
      <c r="E44" s="6" t="s">
        <v>6</v>
      </c>
    </row>
    <row r="45" spans="1:10" x14ac:dyDescent="0.25">
      <c r="A45" s="37"/>
      <c r="B45" s="37"/>
      <c r="C45" s="37"/>
      <c r="D45" s="37"/>
      <c r="E45" s="37"/>
    </row>
    <row r="46" spans="1:10" x14ac:dyDescent="0.25">
      <c r="A46" s="51" t="s">
        <v>32</v>
      </c>
      <c r="B46" s="51"/>
      <c r="C46" s="51"/>
      <c r="D46" s="51"/>
      <c r="E46" s="5"/>
    </row>
    <row r="47" spans="1:10" x14ac:dyDescent="0.25">
      <c r="B47" s="44" t="s">
        <v>19</v>
      </c>
      <c r="C47" s="44"/>
      <c r="D47" s="44"/>
      <c r="E47" s="6" t="s">
        <v>6</v>
      </c>
    </row>
    <row r="48" spans="1:10" x14ac:dyDescent="0.25">
      <c r="A48" s="2" t="s">
        <v>56</v>
      </c>
    </row>
    <row r="49" spans="1:2" x14ac:dyDescent="0.25">
      <c r="A49" s="13" t="s">
        <v>35</v>
      </c>
    </row>
    <row r="50" spans="1:2" x14ac:dyDescent="0.25">
      <c r="A50" s="2" t="s">
        <v>40</v>
      </c>
      <c r="B50" s="16">
        <f>'1кв'!B53</f>
        <v>-29604.849999999977</v>
      </c>
    </row>
    <row r="51" spans="1:2" ht="31.5" x14ac:dyDescent="0.25">
      <c r="A51" s="19" t="s">
        <v>70</v>
      </c>
      <c r="B51" s="17"/>
    </row>
    <row r="52" spans="1:2" x14ac:dyDescent="0.25">
      <c r="A52" s="2" t="s">
        <v>37</v>
      </c>
      <c r="B52" s="17">
        <v>187820.23</v>
      </c>
    </row>
    <row r="53" spans="1:2" ht="30" x14ac:dyDescent="0.25">
      <c r="A53" s="26" t="s">
        <v>44</v>
      </c>
      <c r="B53" s="17">
        <f>3*330</f>
        <v>990</v>
      </c>
    </row>
    <row r="54" spans="1:2" ht="30" x14ac:dyDescent="0.25">
      <c r="A54" s="39" t="s">
        <v>38</v>
      </c>
      <c r="B54" s="17">
        <f>E34</f>
        <v>205163.70999999996</v>
      </c>
    </row>
    <row r="55" spans="1:2" x14ac:dyDescent="0.25">
      <c r="A55" s="15" t="s">
        <v>36</v>
      </c>
      <c r="B55" s="20">
        <f>B50+B52+B53-B54</f>
        <v>-45958.329999999929</v>
      </c>
    </row>
    <row r="62" spans="1:2" x14ac:dyDescent="0.25">
      <c r="B62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D43"/>
    <mergeCell ref="B44:D44"/>
    <mergeCell ref="A46:D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BreakPreview" topLeftCell="A22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3.42578125" style="2" customWidth="1"/>
    <col min="2" max="2" width="20.5703125" style="2" customWidth="1"/>
    <col min="3" max="3" width="15" style="2" customWidth="1"/>
    <col min="4" max="4" width="13.5703125" style="2" customWidth="1"/>
    <col min="5" max="5" width="14.140625" style="2" customWidth="1"/>
    <col min="6" max="6" width="9.140625" style="2"/>
    <col min="7" max="7" width="12.140625" style="2" bestFit="1" customWidth="1"/>
    <col min="8" max="8" width="15.5703125" style="2" customWidth="1"/>
    <col min="9" max="9" width="9.140625" style="2"/>
    <col min="10" max="10" width="12.140625" style="2" bestFit="1" customWidth="1"/>
    <col min="11" max="16384" width="9.140625" style="2"/>
  </cols>
  <sheetData>
    <row r="1" spans="1:5" ht="15.75" x14ac:dyDescent="0.25">
      <c r="A1" s="57" t="s">
        <v>11</v>
      </c>
      <c r="B1" s="57"/>
      <c r="C1" s="57"/>
      <c r="D1" s="57"/>
      <c r="E1" s="57"/>
    </row>
    <row r="2" spans="1:5" ht="32.25" customHeight="1" x14ac:dyDescent="0.25">
      <c r="A2" s="58" t="s">
        <v>12</v>
      </c>
      <c r="B2" s="59"/>
      <c r="C2" s="59"/>
      <c r="D2" s="59"/>
      <c r="E2" s="59"/>
    </row>
    <row r="3" spans="1:5" x14ac:dyDescent="0.25">
      <c r="A3" s="60" t="s">
        <v>63</v>
      </c>
      <c r="B3" s="60"/>
      <c r="C3" s="60"/>
      <c r="D3" s="60"/>
      <c r="E3" s="60"/>
    </row>
    <row r="4" spans="1:5" s="1" customFormat="1" ht="15.6" customHeight="1" x14ac:dyDescent="0.25">
      <c r="A4" s="24" t="s">
        <v>13</v>
      </c>
      <c r="B4" s="4"/>
      <c r="C4" s="4"/>
      <c r="D4" s="61" t="s">
        <v>64</v>
      </c>
      <c r="E4" s="61"/>
    </row>
    <row r="5" spans="1:5" x14ac:dyDescent="0.25">
      <c r="A5" s="38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7" t="s">
        <v>25</v>
      </c>
      <c r="B9" s="47"/>
      <c r="C9" s="47"/>
      <c r="D9" s="47"/>
      <c r="E9" s="47"/>
    </row>
    <row r="10" spans="1:5" ht="26.25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47" t="s">
        <v>26</v>
      </c>
      <c r="B11" s="47"/>
      <c r="C11" s="47"/>
      <c r="D11" s="47"/>
      <c r="E11" s="47"/>
    </row>
    <row r="12" spans="1:5" ht="18.75" customHeight="1" x14ac:dyDescent="0.25">
      <c r="A12" s="52" t="s">
        <v>15</v>
      </c>
      <c r="B12" s="55"/>
      <c r="C12" s="55"/>
      <c r="D12" s="55"/>
      <c r="E12" s="55"/>
    </row>
    <row r="13" spans="1:5" ht="15.75" customHeight="1" x14ac:dyDescent="0.25">
      <c r="A13" s="47" t="s">
        <v>22</v>
      </c>
      <c r="B13" s="47"/>
      <c r="C13" s="47"/>
      <c r="D13" s="47"/>
      <c r="E13" s="47"/>
    </row>
    <row r="14" spans="1:5" ht="16.5" customHeight="1" x14ac:dyDescent="0.25">
      <c r="A14" s="52" t="s">
        <v>2</v>
      </c>
      <c r="B14" s="55"/>
      <c r="C14" s="55"/>
      <c r="D14" s="55"/>
      <c r="E14" s="55"/>
    </row>
    <row r="15" spans="1:5" ht="18.75" customHeight="1" x14ac:dyDescent="0.25">
      <c r="A15" s="47" t="s">
        <v>54</v>
      </c>
      <c r="B15" s="47"/>
      <c r="C15" s="47"/>
      <c r="D15" s="47"/>
      <c r="E15" s="47"/>
    </row>
    <row r="16" spans="1:5" ht="15.75" customHeight="1" x14ac:dyDescent="0.25">
      <c r="A16" s="52" t="s">
        <v>16</v>
      </c>
      <c r="B16" s="55"/>
      <c r="C16" s="55"/>
      <c r="D16" s="55"/>
      <c r="E16" s="55"/>
    </row>
    <row r="17" spans="1:10" ht="33.75" customHeight="1" x14ac:dyDescent="0.25">
      <c r="A17" s="47" t="s">
        <v>17</v>
      </c>
      <c r="B17" s="47"/>
      <c r="C17" s="47"/>
      <c r="D17" s="47"/>
      <c r="E17" s="47"/>
    </row>
    <row r="18" spans="1:10" ht="66.75" customHeight="1" x14ac:dyDescent="0.25">
      <c r="A18" s="47" t="s">
        <v>27</v>
      </c>
      <c r="B18" s="47"/>
      <c r="C18" s="47"/>
      <c r="D18" s="47"/>
      <c r="E18" s="47"/>
    </row>
    <row r="19" spans="1:10" ht="36" customHeight="1" x14ac:dyDescent="0.25">
      <c r="A19" s="45" t="s">
        <v>28</v>
      </c>
      <c r="B19" s="45"/>
      <c r="C19" s="45"/>
      <c r="D19" s="45"/>
      <c r="E19" s="45"/>
    </row>
    <row r="20" spans="1:10" x14ac:dyDescent="0.25">
      <c r="A20" s="45"/>
      <c r="B20" s="45"/>
      <c r="C20" s="45"/>
      <c r="D20" s="45"/>
      <c r="E20" s="45"/>
      <c r="F20" s="2">
        <f>215.2+2433.3</f>
        <v>2648.5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3" t="s">
        <v>43</v>
      </c>
      <c r="B22" s="9" t="s">
        <v>41</v>
      </c>
      <c r="C22" s="3" t="s">
        <v>4</v>
      </c>
      <c r="D22" s="3">
        <v>16.489999999999998</v>
      </c>
      <c r="E22" s="8">
        <f>D22*F20*G20</f>
        <v>131021.295</v>
      </c>
      <c r="G22" s="18"/>
      <c r="H22" s="18"/>
      <c r="J22" s="18"/>
    </row>
    <row r="23" spans="1:10" x14ac:dyDescent="0.25">
      <c r="A23" s="7" t="s">
        <v>39</v>
      </c>
      <c r="B23" s="9" t="s">
        <v>23</v>
      </c>
      <c r="C23" s="3" t="s">
        <v>4</v>
      </c>
      <c r="D23" s="3">
        <v>6.06</v>
      </c>
      <c r="E23" s="8">
        <f>D23*F20*G20</f>
        <v>48149.729999999996</v>
      </c>
      <c r="G23" s="18"/>
      <c r="H23" s="18"/>
      <c r="J23" s="18"/>
    </row>
    <row r="24" spans="1:10" ht="25.5" x14ac:dyDescent="0.25">
      <c r="A24" s="7" t="s">
        <v>45</v>
      </c>
      <c r="B24" s="9" t="s">
        <v>46</v>
      </c>
      <c r="C24" s="3" t="s">
        <v>31</v>
      </c>
      <c r="D24" s="3"/>
      <c r="E24" s="8">
        <v>0</v>
      </c>
      <c r="G24" s="18"/>
      <c r="H24" s="18"/>
      <c r="J24" s="18"/>
    </row>
    <row r="25" spans="1:10" x14ac:dyDescent="0.25">
      <c r="A25" s="7" t="s">
        <v>47</v>
      </c>
      <c r="B25" s="9" t="s">
        <v>65</v>
      </c>
      <c r="C25" s="3" t="s">
        <v>31</v>
      </c>
      <c r="D25" s="3"/>
      <c r="E25" s="25">
        <v>6738.43</v>
      </c>
      <c r="G25" s="18"/>
      <c r="H25" s="18"/>
      <c r="J25" s="18"/>
    </row>
    <row r="26" spans="1:10" x14ac:dyDescent="0.25">
      <c r="A26" s="7" t="s">
        <v>48</v>
      </c>
      <c r="B26" s="9" t="s">
        <v>65</v>
      </c>
      <c r="C26" s="3" t="s">
        <v>31</v>
      </c>
      <c r="D26" s="3"/>
      <c r="E26" s="25">
        <v>2716</v>
      </c>
      <c r="F26" s="28"/>
      <c r="G26" s="18"/>
      <c r="H26" s="18"/>
      <c r="J26" s="18"/>
    </row>
    <row r="27" spans="1:10" x14ac:dyDescent="0.25">
      <c r="A27" s="7" t="s">
        <v>49</v>
      </c>
      <c r="B27" s="9" t="s">
        <v>65</v>
      </c>
      <c r="C27" s="3" t="s">
        <v>31</v>
      </c>
      <c r="D27" s="3"/>
      <c r="E27" s="29">
        <v>10549.35</v>
      </c>
      <c r="G27" s="18"/>
      <c r="H27" s="18"/>
      <c r="J27" s="18"/>
    </row>
    <row r="28" spans="1:10" x14ac:dyDescent="0.25">
      <c r="A28" s="7" t="s">
        <v>34</v>
      </c>
      <c r="B28" s="9" t="s">
        <v>65</v>
      </c>
      <c r="C28" s="3" t="s">
        <v>31</v>
      </c>
      <c r="D28" s="3"/>
      <c r="E28" s="8">
        <f>4806.43+1111.63</f>
        <v>5918.06</v>
      </c>
      <c r="G28" s="18"/>
      <c r="H28" s="18"/>
      <c r="J28" s="18"/>
    </row>
    <row r="29" spans="1:10" x14ac:dyDescent="0.25">
      <c r="A29" s="31" t="s">
        <v>51</v>
      </c>
      <c r="B29" s="9" t="s">
        <v>65</v>
      </c>
      <c r="C29" s="3" t="s">
        <v>31</v>
      </c>
      <c r="D29" s="3"/>
      <c r="E29" s="8">
        <v>142.41</v>
      </c>
      <c r="G29" s="18"/>
      <c r="H29" s="18"/>
      <c r="J29" s="18"/>
    </row>
    <row r="30" spans="1:10" ht="30" x14ac:dyDescent="0.25">
      <c r="A30" s="21" t="s">
        <v>73</v>
      </c>
      <c r="B30" s="9" t="s">
        <v>74</v>
      </c>
      <c r="C30" s="3" t="s">
        <v>42</v>
      </c>
      <c r="D30" s="3">
        <v>6</v>
      </c>
      <c r="E30" s="8">
        <f>D30*260.07</f>
        <v>1560.42</v>
      </c>
      <c r="G30" s="18"/>
      <c r="H30" s="18"/>
      <c r="J30" s="18"/>
    </row>
    <row r="31" spans="1:10" x14ac:dyDescent="0.25">
      <c r="A31" s="35"/>
      <c r="B31" s="9"/>
      <c r="C31" s="3"/>
      <c r="D31" s="36"/>
      <c r="E31" s="8"/>
      <c r="G31" s="18"/>
      <c r="H31" s="18"/>
      <c r="J31" s="18"/>
    </row>
    <row r="32" spans="1:10" s="13" customFormat="1" ht="14.25" x14ac:dyDescent="0.2">
      <c r="A32" s="30" t="s">
        <v>29</v>
      </c>
      <c r="B32" s="10"/>
      <c r="C32" s="11"/>
      <c r="D32" s="27"/>
      <c r="E32" s="12">
        <f>SUM(E22:E31)</f>
        <v>206795.69500000001</v>
      </c>
    </row>
    <row r="34" spans="1:8" ht="33" customHeight="1" x14ac:dyDescent="0.25">
      <c r="A34" s="46" t="s">
        <v>75</v>
      </c>
      <c r="B34" s="46"/>
      <c r="C34" s="46"/>
      <c r="D34" s="46"/>
      <c r="E34" s="46"/>
    </row>
    <row r="35" spans="1:8" ht="30.6" customHeight="1" x14ac:dyDescent="0.25">
      <c r="A35" s="47" t="s">
        <v>21</v>
      </c>
      <c r="B35" s="47"/>
      <c r="C35" s="47"/>
      <c r="D35" s="47"/>
      <c r="E35" s="47"/>
    </row>
    <row r="36" spans="1:8" x14ac:dyDescent="0.25">
      <c r="A36" s="47" t="s">
        <v>20</v>
      </c>
      <c r="B36" s="47"/>
      <c r="C36" s="47"/>
      <c r="D36" s="47"/>
      <c r="E36" s="47"/>
      <c r="F36" s="13"/>
      <c r="G36" s="13"/>
      <c r="H36" s="14"/>
    </row>
    <row r="37" spans="1:8" x14ac:dyDescent="0.25">
      <c r="A37" s="47" t="s">
        <v>33</v>
      </c>
      <c r="B37" s="47"/>
      <c r="C37" s="47"/>
      <c r="D37" s="47"/>
      <c r="E37" s="47"/>
    </row>
    <row r="38" spans="1:8" x14ac:dyDescent="0.25">
      <c r="A38" s="47" t="s">
        <v>18</v>
      </c>
      <c r="B38" s="47"/>
      <c r="C38" s="47"/>
      <c r="D38" s="47"/>
      <c r="E38" s="47"/>
    </row>
    <row r="39" spans="1:8" x14ac:dyDescent="0.25">
      <c r="A39" s="48" t="s">
        <v>5</v>
      </c>
      <c r="B39" s="48"/>
      <c r="C39" s="48"/>
      <c r="D39" s="48"/>
      <c r="E39" s="48"/>
    </row>
    <row r="40" spans="1:8" x14ac:dyDescent="0.25">
      <c r="A40" s="47" t="s">
        <v>18</v>
      </c>
      <c r="B40" s="47"/>
      <c r="C40" s="47"/>
      <c r="D40" s="47"/>
      <c r="E40" s="47"/>
    </row>
    <row r="41" spans="1:8" x14ac:dyDescent="0.25">
      <c r="A41" s="49" t="s">
        <v>55</v>
      </c>
      <c r="B41" s="49"/>
      <c r="C41" s="49"/>
      <c r="D41" s="49"/>
      <c r="E41" s="5"/>
    </row>
    <row r="42" spans="1:8" x14ac:dyDescent="0.25">
      <c r="B42" s="50" t="s">
        <v>19</v>
      </c>
      <c r="C42" s="50"/>
      <c r="D42" s="50"/>
      <c r="E42" s="6" t="s">
        <v>6</v>
      </c>
    </row>
    <row r="43" spans="1:8" x14ac:dyDescent="0.25">
      <c r="A43" s="37"/>
      <c r="B43" s="37"/>
      <c r="C43" s="37"/>
      <c r="D43" s="37"/>
      <c r="E43" s="37"/>
    </row>
    <row r="44" spans="1:8" x14ac:dyDescent="0.25">
      <c r="A44" s="51" t="s">
        <v>32</v>
      </c>
      <c r="B44" s="51"/>
      <c r="C44" s="51"/>
      <c r="D44" s="51"/>
      <c r="E44" s="5"/>
    </row>
    <row r="45" spans="1:8" x14ac:dyDescent="0.25">
      <c r="B45" s="44" t="s">
        <v>19</v>
      </c>
      <c r="C45" s="44"/>
      <c r="D45" s="44"/>
      <c r="E45" s="6" t="s">
        <v>6</v>
      </c>
    </row>
    <row r="46" spans="1:8" x14ac:dyDescent="0.25">
      <c r="A46" s="2" t="s">
        <v>56</v>
      </c>
    </row>
    <row r="47" spans="1:8" x14ac:dyDescent="0.25">
      <c r="A47" s="13" t="s">
        <v>35</v>
      </c>
    </row>
    <row r="48" spans="1:8" x14ac:dyDescent="0.25">
      <c r="A48" s="2" t="s">
        <v>40</v>
      </c>
      <c r="B48" s="16">
        <f>'2кв'!B55</f>
        <v>-45958.329999999929</v>
      </c>
    </row>
    <row r="49" spans="1:2" ht="31.5" x14ac:dyDescent="0.25">
      <c r="A49" s="19" t="s">
        <v>76</v>
      </c>
      <c r="B49" s="17"/>
    </row>
    <row r="50" spans="1:2" x14ac:dyDescent="0.25">
      <c r="A50" s="2" t="s">
        <v>37</v>
      </c>
      <c r="B50" s="17">
        <v>219836.28</v>
      </c>
    </row>
    <row r="51" spans="1:2" ht="30" x14ac:dyDescent="0.25">
      <c r="A51" s="26" t="s">
        <v>44</v>
      </c>
      <c r="B51" s="17">
        <f>3*330</f>
        <v>990</v>
      </c>
    </row>
    <row r="52" spans="1:2" ht="30" x14ac:dyDescent="0.25">
      <c r="A52" s="39" t="s">
        <v>38</v>
      </c>
      <c r="B52" s="17">
        <f>E32</f>
        <v>206795.69500000001</v>
      </c>
    </row>
    <row r="53" spans="1:2" x14ac:dyDescent="0.25">
      <c r="A53" s="15" t="s">
        <v>36</v>
      </c>
      <c r="B53" s="20">
        <f>B48+B50+B51-B52</f>
        <v>-31927.744999999937</v>
      </c>
    </row>
    <row r="60" spans="1:2" x14ac:dyDescent="0.25">
      <c r="B60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topLeftCell="A37" zoomScaleNormal="100" zoomScaleSheetLayoutView="100" workbookViewId="0">
      <selection activeCell="A34" sqref="A34:E34"/>
    </sheetView>
  </sheetViews>
  <sheetFormatPr defaultColWidth="9.140625" defaultRowHeight="15" x14ac:dyDescent="0.25"/>
  <cols>
    <col min="1" max="1" width="33.42578125" style="2" customWidth="1"/>
    <col min="2" max="2" width="20.5703125" style="2" customWidth="1"/>
    <col min="3" max="3" width="15" style="2" customWidth="1"/>
    <col min="4" max="4" width="13.5703125" style="2" customWidth="1"/>
    <col min="5" max="5" width="14.140625" style="2" customWidth="1"/>
    <col min="6" max="6" width="9.140625" style="2"/>
    <col min="7" max="7" width="12.140625" style="2" bestFit="1" customWidth="1"/>
    <col min="8" max="8" width="15.5703125" style="2" customWidth="1"/>
    <col min="9" max="9" width="9.140625" style="2"/>
    <col min="10" max="10" width="12.140625" style="2" bestFit="1" customWidth="1"/>
    <col min="11" max="16384" width="9.140625" style="2"/>
  </cols>
  <sheetData>
    <row r="1" spans="1:5" ht="15.75" x14ac:dyDescent="0.25">
      <c r="A1" s="57" t="s">
        <v>11</v>
      </c>
      <c r="B1" s="57"/>
      <c r="C1" s="57"/>
      <c r="D1" s="57"/>
      <c r="E1" s="57"/>
    </row>
    <row r="2" spans="1:5" ht="32.25" customHeight="1" x14ac:dyDescent="0.25">
      <c r="A2" s="58" t="s">
        <v>12</v>
      </c>
      <c r="B2" s="59"/>
      <c r="C2" s="59"/>
      <c r="D2" s="59"/>
      <c r="E2" s="59"/>
    </row>
    <row r="3" spans="1:5" x14ac:dyDescent="0.25">
      <c r="A3" s="60" t="s">
        <v>101</v>
      </c>
      <c r="B3" s="60"/>
      <c r="C3" s="60"/>
      <c r="D3" s="60"/>
      <c r="E3" s="60"/>
    </row>
    <row r="4" spans="1:5" s="1" customFormat="1" ht="15.6" customHeight="1" x14ac:dyDescent="0.25">
      <c r="A4" s="24" t="s">
        <v>13</v>
      </c>
      <c r="B4" s="4"/>
      <c r="C4" s="4"/>
      <c r="D4" s="96"/>
      <c r="E4" s="96" t="s">
        <v>102</v>
      </c>
    </row>
    <row r="5" spans="1:5" x14ac:dyDescent="0.25">
      <c r="A5" s="43"/>
      <c r="B5" s="4"/>
      <c r="C5" s="4"/>
      <c r="D5" s="4"/>
      <c r="E5" s="4"/>
    </row>
    <row r="6" spans="1:5" x14ac:dyDescent="0.25">
      <c r="A6" s="47" t="s">
        <v>0</v>
      </c>
      <c r="B6" s="47"/>
      <c r="C6" s="47"/>
      <c r="D6" s="47"/>
      <c r="E6" s="47"/>
    </row>
    <row r="7" spans="1:5" x14ac:dyDescent="0.25">
      <c r="A7" s="56" t="s">
        <v>24</v>
      </c>
      <c r="B7" s="56"/>
      <c r="C7" s="56"/>
      <c r="D7" s="56"/>
      <c r="E7" s="56"/>
    </row>
    <row r="8" spans="1:5" x14ac:dyDescent="0.25">
      <c r="A8" s="52" t="s">
        <v>1</v>
      </c>
      <c r="B8" s="52"/>
      <c r="C8" s="52"/>
      <c r="D8" s="52"/>
      <c r="E8" s="52"/>
    </row>
    <row r="9" spans="1:5" x14ac:dyDescent="0.25">
      <c r="A9" s="47" t="s">
        <v>25</v>
      </c>
      <c r="B9" s="47"/>
      <c r="C9" s="47"/>
      <c r="D9" s="47"/>
      <c r="E9" s="47"/>
    </row>
    <row r="10" spans="1:5" ht="26.25" customHeight="1" x14ac:dyDescent="0.25">
      <c r="A10" s="53" t="s">
        <v>14</v>
      </c>
      <c r="B10" s="54"/>
      <c r="C10" s="54"/>
      <c r="D10" s="54"/>
      <c r="E10" s="54"/>
    </row>
    <row r="11" spans="1:5" ht="30" customHeight="1" x14ac:dyDescent="0.25">
      <c r="A11" s="47" t="s">
        <v>26</v>
      </c>
      <c r="B11" s="47"/>
      <c r="C11" s="47"/>
      <c r="D11" s="47"/>
      <c r="E11" s="47"/>
    </row>
    <row r="12" spans="1:5" ht="18.75" customHeight="1" x14ac:dyDescent="0.25">
      <c r="A12" s="52" t="s">
        <v>15</v>
      </c>
      <c r="B12" s="55"/>
      <c r="C12" s="55"/>
      <c r="D12" s="55"/>
      <c r="E12" s="55"/>
    </row>
    <row r="13" spans="1:5" ht="15.75" customHeight="1" x14ac:dyDescent="0.25">
      <c r="A13" s="47" t="s">
        <v>22</v>
      </c>
      <c r="B13" s="47"/>
      <c r="C13" s="47"/>
      <c r="D13" s="47"/>
      <c r="E13" s="47"/>
    </row>
    <row r="14" spans="1:5" ht="16.5" customHeight="1" x14ac:dyDescent="0.25">
      <c r="A14" s="52" t="s">
        <v>2</v>
      </c>
      <c r="B14" s="55"/>
      <c r="C14" s="55"/>
      <c r="D14" s="55"/>
      <c r="E14" s="55"/>
    </row>
    <row r="15" spans="1:5" ht="18.75" customHeight="1" x14ac:dyDescent="0.25">
      <c r="A15" s="47" t="s">
        <v>54</v>
      </c>
      <c r="B15" s="47"/>
      <c r="C15" s="47"/>
      <c r="D15" s="47"/>
      <c r="E15" s="47"/>
    </row>
    <row r="16" spans="1:5" ht="15.75" customHeight="1" x14ac:dyDescent="0.25">
      <c r="A16" s="52" t="s">
        <v>16</v>
      </c>
      <c r="B16" s="55"/>
      <c r="C16" s="55"/>
      <c r="D16" s="55"/>
      <c r="E16" s="55"/>
    </row>
    <row r="17" spans="1:10" ht="33.75" customHeight="1" x14ac:dyDescent="0.25">
      <c r="A17" s="47" t="s">
        <v>17</v>
      </c>
      <c r="B17" s="47"/>
      <c r="C17" s="47"/>
      <c r="D17" s="47"/>
      <c r="E17" s="47"/>
    </row>
    <row r="18" spans="1:10" ht="66.75" customHeight="1" x14ac:dyDescent="0.25">
      <c r="A18" s="47" t="s">
        <v>27</v>
      </c>
      <c r="B18" s="47"/>
      <c r="C18" s="47"/>
      <c r="D18" s="47"/>
      <c r="E18" s="47"/>
    </row>
    <row r="19" spans="1:10" ht="36" customHeight="1" x14ac:dyDescent="0.25">
      <c r="A19" s="45" t="s">
        <v>28</v>
      </c>
      <c r="B19" s="45"/>
      <c r="C19" s="45"/>
      <c r="D19" s="45"/>
      <c r="E19" s="45"/>
    </row>
    <row r="20" spans="1:10" x14ac:dyDescent="0.25">
      <c r="A20" s="45"/>
      <c r="B20" s="45"/>
      <c r="C20" s="45"/>
      <c r="D20" s="45"/>
      <c r="E20" s="45"/>
      <c r="F20" s="2">
        <f>215.2+2433.3</f>
        <v>2648.5</v>
      </c>
      <c r="G20" s="2">
        <v>3</v>
      </c>
    </row>
    <row r="21" spans="1:10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10" ht="38.25" x14ac:dyDescent="0.25">
      <c r="A22" s="23" t="s">
        <v>43</v>
      </c>
      <c r="B22" s="9" t="s">
        <v>41</v>
      </c>
      <c r="C22" s="3" t="s">
        <v>4</v>
      </c>
      <c r="D22" s="3">
        <v>16.489999999999998</v>
      </c>
      <c r="E22" s="8">
        <f>D22*F20*G20</f>
        <v>131021.295</v>
      </c>
      <c r="G22" s="18"/>
      <c r="H22" s="18"/>
      <c r="J22" s="18"/>
    </row>
    <row r="23" spans="1:10" x14ac:dyDescent="0.25">
      <c r="A23" s="7" t="s">
        <v>39</v>
      </c>
      <c r="B23" s="9" t="s">
        <v>23</v>
      </c>
      <c r="C23" s="3" t="s">
        <v>4</v>
      </c>
      <c r="D23" s="3">
        <v>6.06</v>
      </c>
      <c r="E23" s="8">
        <f>D23*F20*G20</f>
        <v>48149.729999999996</v>
      </c>
      <c r="G23" s="18"/>
      <c r="H23" s="18"/>
      <c r="J23" s="18"/>
    </row>
    <row r="24" spans="1:10" ht="25.5" x14ac:dyDescent="0.25">
      <c r="A24" s="7" t="s">
        <v>45</v>
      </c>
      <c r="B24" s="9" t="s">
        <v>46</v>
      </c>
      <c r="C24" s="3" t="s">
        <v>31</v>
      </c>
      <c r="D24" s="3"/>
      <c r="E24" s="8">
        <v>0</v>
      </c>
      <c r="G24" s="18"/>
      <c r="H24" s="18"/>
      <c r="J24" s="18"/>
    </row>
    <row r="25" spans="1:10" x14ac:dyDescent="0.25">
      <c r="A25" s="7" t="s">
        <v>47</v>
      </c>
      <c r="B25" s="9" t="s">
        <v>110</v>
      </c>
      <c r="C25" s="3" t="s">
        <v>31</v>
      </c>
      <c r="D25" s="3"/>
      <c r="E25" s="25">
        <v>3501.66</v>
      </c>
      <c r="G25" s="18"/>
      <c r="H25" s="18"/>
      <c r="J25" s="18"/>
    </row>
    <row r="26" spans="1:10" x14ac:dyDescent="0.25">
      <c r="A26" s="7" t="s">
        <v>48</v>
      </c>
      <c r="B26" s="9" t="s">
        <v>110</v>
      </c>
      <c r="C26" s="3" t="s">
        <v>31</v>
      </c>
      <c r="D26" s="3"/>
      <c r="E26" s="25">
        <v>3385.3</v>
      </c>
      <c r="F26" s="28"/>
      <c r="G26" s="18"/>
      <c r="H26" s="18"/>
      <c r="J26" s="18"/>
    </row>
    <row r="27" spans="1:10" x14ac:dyDescent="0.25">
      <c r="A27" s="7" t="s">
        <v>49</v>
      </c>
      <c r="B27" s="9" t="s">
        <v>110</v>
      </c>
      <c r="C27" s="3" t="s">
        <v>31</v>
      </c>
      <c r="D27" s="3"/>
      <c r="E27" s="29">
        <v>5482.02</v>
      </c>
      <c r="G27" s="18"/>
      <c r="H27" s="18"/>
      <c r="J27" s="18"/>
    </row>
    <row r="28" spans="1:10" x14ac:dyDescent="0.25">
      <c r="A28" s="7" t="s">
        <v>34</v>
      </c>
      <c r="B28" s="9" t="s">
        <v>110</v>
      </c>
      <c r="C28" s="3" t="s">
        <v>31</v>
      </c>
      <c r="D28" s="3"/>
      <c r="E28" s="8">
        <v>685.04</v>
      </c>
      <c r="G28" s="18"/>
      <c r="H28" s="18"/>
      <c r="J28" s="18"/>
    </row>
    <row r="29" spans="1:10" x14ac:dyDescent="0.25">
      <c r="A29" s="31" t="s">
        <v>51</v>
      </c>
      <c r="B29" s="9" t="s">
        <v>110</v>
      </c>
      <c r="C29" s="3" t="s">
        <v>31</v>
      </c>
      <c r="D29" s="3"/>
      <c r="E29" s="8">
        <v>35.6</v>
      </c>
      <c r="G29" s="18"/>
      <c r="H29" s="18"/>
      <c r="J29" s="18"/>
    </row>
    <row r="30" spans="1:10" x14ac:dyDescent="0.25">
      <c r="A30" s="35"/>
      <c r="B30" s="9"/>
      <c r="C30" s="3"/>
      <c r="D30" s="36"/>
      <c r="E30" s="8"/>
      <c r="G30" s="18"/>
      <c r="H30" s="18"/>
      <c r="J30" s="18"/>
    </row>
    <row r="31" spans="1:10" s="13" customFormat="1" ht="14.25" x14ac:dyDescent="0.2">
      <c r="A31" s="30" t="s">
        <v>29</v>
      </c>
      <c r="B31" s="10"/>
      <c r="C31" s="11"/>
      <c r="D31" s="27"/>
      <c r="E31" s="12">
        <f>SUM(E22:E30)</f>
        <v>192260.64499999999</v>
      </c>
    </row>
    <row r="33" spans="1:8" ht="33" customHeight="1" x14ac:dyDescent="0.25">
      <c r="A33" s="46" t="s">
        <v>103</v>
      </c>
      <c r="B33" s="46"/>
      <c r="C33" s="46"/>
      <c r="D33" s="46"/>
      <c r="E33" s="46"/>
    </row>
    <row r="34" spans="1:8" ht="30.6" customHeight="1" x14ac:dyDescent="0.25">
      <c r="A34" s="47" t="s">
        <v>21</v>
      </c>
      <c r="B34" s="47"/>
      <c r="C34" s="47"/>
      <c r="D34" s="47"/>
      <c r="E34" s="47"/>
    </row>
    <row r="35" spans="1:8" x14ac:dyDescent="0.25">
      <c r="A35" s="47" t="s">
        <v>20</v>
      </c>
      <c r="B35" s="47"/>
      <c r="C35" s="47"/>
      <c r="D35" s="47"/>
      <c r="E35" s="47"/>
      <c r="F35" s="13"/>
      <c r="G35" s="13"/>
      <c r="H35" s="14"/>
    </row>
    <row r="36" spans="1:8" x14ac:dyDescent="0.25">
      <c r="A36" s="47" t="s">
        <v>33</v>
      </c>
      <c r="B36" s="47"/>
      <c r="C36" s="47"/>
      <c r="D36" s="47"/>
      <c r="E36" s="47"/>
    </row>
    <row r="37" spans="1:8" x14ac:dyDescent="0.25">
      <c r="A37" s="47" t="s">
        <v>18</v>
      </c>
      <c r="B37" s="47"/>
      <c r="C37" s="47"/>
      <c r="D37" s="47"/>
      <c r="E37" s="47"/>
    </row>
    <row r="38" spans="1:8" x14ac:dyDescent="0.25">
      <c r="A38" s="48" t="s">
        <v>5</v>
      </c>
      <c r="B38" s="48"/>
      <c r="C38" s="48"/>
      <c r="D38" s="48"/>
      <c r="E38" s="48"/>
    </row>
    <row r="39" spans="1:8" x14ac:dyDescent="0.25">
      <c r="A39" s="47" t="s">
        <v>18</v>
      </c>
      <c r="B39" s="47"/>
      <c r="C39" s="47"/>
      <c r="D39" s="47"/>
      <c r="E39" s="47"/>
    </row>
    <row r="40" spans="1:8" x14ac:dyDescent="0.25">
      <c r="A40" s="49" t="s">
        <v>55</v>
      </c>
      <c r="B40" s="49"/>
      <c r="C40" s="49"/>
      <c r="D40" s="49"/>
      <c r="E40" s="5"/>
    </row>
    <row r="41" spans="1:8" x14ac:dyDescent="0.25">
      <c r="B41" s="50" t="s">
        <v>19</v>
      </c>
      <c r="C41" s="50"/>
      <c r="D41" s="50"/>
      <c r="E41" s="6" t="s">
        <v>6</v>
      </c>
    </row>
    <row r="42" spans="1:8" x14ac:dyDescent="0.25">
      <c r="A42" s="42"/>
      <c r="B42" s="42"/>
      <c r="C42" s="42"/>
      <c r="D42" s="42"/>
      <c r="E42" s="42"/>
    </row>
    <row r="43" spans="1:8" x14ac:dyDescent="0.25">
      <c r="A43" s="51" t="s">
        <v>32</v>
      </c>
      <c r="B43" s="51"/>
      <c r="C43" s="51"/>
      <c r="D43" s="51"/>
      <c r="E43" s="5"/>
    </row>
    <row r="44" spans="1:8" x14ac:dyDescent="0.25">
      <c r="B44" s="44" t="s">
        <v>19</v>
      </c>
      <c r="C44" s="44"/>
      <c r="D44" s="44"/>
      <c r="E44" s="6" t="s">
        <v>6</v>
      </c>
    </row>
    <row r="45" spans="1:8" x14ac:dyDescent="0.25">
      <c r="A45" s="2" t="s">
        <v>56</v>
      </c>
    </row>
    <row r="46" spans="1:8" x14ac:dyDescent="0.25">
      <c r="A46" s="13" t="s">
        <v>35</v>
      </c>
    </row>
    <row r="47" spans="1:8" x14ac:dyDescent="0.25">
      <c r="A47" s="2" t="s">
        <v>40</v>
      </c>
      <c r="B47" s="16">
        <f>'3кв'!B53</f>
        <v>-31927.744999999937</v>
      </c>
    </row>
    <row r="48" spans="1:8" ht="31.5" x14ac:dyDescent="0.25">
      <c r="A48" s="19" t="s">
        <v>104</v>
      </c>
      <c r="B48" s="17"/>
    </row>
    <row r="49" spans="1:2" x14ac:dyDescent="0.25">
      <c r="A49" s="2" t="s">
        <v>37</v>
      </c>
      <c r="B49" s="17">
        <v>210710.87</v>
      </c>
    </row>
    <row r="50" spans="1:2" ht="30" x14ac:dyDescent="0.25">
      <c r="A50" s="26" t="s">
        <v>44</v>
      </c>
      <c r="B50" s="17">
        <f>3*330</f>
        <v>990</v>
      </c>
    </row>
    <row r="51" spans="1:2" ht="30" x14ac:dyDescent="0.25">
      <c r="A51" s="41" t="s">
        <v>38</v>
      </c>
      <c r="B51" s="17">
        <f>E31</f>
        <v>192260.64499999999</v>
      </c>
    </row>
    <row r="52" spans="1:2" x14ac:dyDescent="0.25">
      <c r="A52" s="15" t="s">
        <v>36</v>
      </c>
      <c r="B52" s="20">
        <f>B47+B49+B50-B51</f>
        <v>-12487.519999999931</v>
      </c>
    </row>
    <row r="59" spans="1:2" x14ac:dyDescent="0.25">
      <c r="B59" s="22"/>
    </row>
  </sheetData>
  <mergeCells count="29">
    <mergeCell ref="A38:E38"/>
    <mergeCell ref="A39:E39"/>
    <mergeCell ref="A40:D40"/>
    <mergeCell ref="B41:D41"/>
    <mergeCell ref="A43:D43"/>
    <mergeCell ref="B44:D44"/>
    <mergeCell ref="A20:E20"/>
    <mergeCell ref="A33:E33"/>
    <mergeCell ref="A34:E34"/>
    <mergeCell ref="A35:E35"/>
    <mergeCell ref="A36:E36"/>
    <mergeCell ref="A37:E37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view="pageBreakPreview" topLeftCell="A28" zoomScaleSheetLayoutView="100" workbookViewId="0">
      <selection activeCell="G23" sqref="G23"/>
    </sheetView>
  </sheetViews>
  <sheetFormatPr defaultRowHeight="15" x14ac:dyDescent="0.25"/>
  <cols>
    <col min="1" max="1" width="10.5703125" customWidth="1"/>
    <col min="2" max="2" width="54.28515625" customWidth="1"/>
    <col min="3" max="3" width="16.140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4" ht="15.75" x14ac:dyDescent="0.25">
      <c r="A1" s="62" t="s">
        <v>77</v>
      </c>
      <c r="B1" s="62"/>
      <c r="C1" s="62"/>
      <c r="D1" s="63"/>
    </row>
    <row r="2" spans="1:4" ht="15.75" x14ac:dyDescent="0.25">
      <c r="A2" s="64" t="s">
        <v>78</v>
      </c>
      <c r="B2" s="64"/>
      <c r="C2" s="64"/>
      <c r="D2" s="65"/>
    </row>
    <row r="3" spans="1:4" ht="15.75" x14ac:dyDescent="0.25">
      <c r="A3" s="64" t="s">
        <v>79</v>
      </c>
      <c r="B3" s="64"/>
      <c r="C3" s="64"/>
      <c r="D3" s="65"/>
    </row>
    <row r="4" spans="1:4" ht="15.75" x14ac:dyDescent="0.25">
      <c r="A4" s="62" t="s">
        <v>105</v>
      </c>
      <c r="B4" s="62"/>
      <c r="C4" s="62"/>
      <c r="D4" s="63"/>
    </row>
    <row r="5" spans="1:4" ht="15.75" x14ac:dyDescent="0.25">
      <c r="A5" s="66"/>
      <c r="B5" s="66"/>
      <c r="C5" s="66"/>
      <c r="D5" s="1"/>
    </row>
    <row r="6" spans="1:4" ht="15.75" x14ac:dyDescent="0.25">
      <c r="A6" s="65"/>
      <c r="B6" s="67" t="s">
        <v>80</v>
      </c>
      <c r="C6" s="68">
        <f>'1кв'!B48</f>
        <v>-55722.51</v>
      </c>
      <c r="D6" s="69"/>
    </row>
    <row r="7" spans="1:4" ht="15.75" x14ac:dyDescent="0.25">
      <c r="A7" s="70" t="s">
        <v>81</v>
      </c>
      <c r="B7" s="67" t="s">
        <v>106</v>
      </c>
      <c r="C7" s="68"/>
      <c r="D7" s="69"/>
    </row>
    <row r="8" spans="1:4" ht="15.75" x14ac:dyDescent="0.25">
      <c r="A8" s="65"/>
      <c r="B8" s="71" t="s">
        <v>82</v>
      </c>
      <c r="C8" s="68"/>
      <c r="D8" s="69"/>
    </row>
    <row r="9" spans="1:4" ht="15.75" x14ac:dyDescent="0.25">
      <c r="A9" s="65"/>
      <c r="B9" s="7" t="s">
        <v>107</v>
      </c>
      <c r="C9" s="68"/>
      <c r="D9" s="69"/>
    </row>
    <row r="10" spans="1:4" ht="15.75" x14ac:dyDescent="0.25">
      <c r="A10" s="65"/>
      <c r="B10" s="7" t="s">
        <v>108</v>
      </c>
      <c r="C10" s="68"/>
      <c r="D10" s="69"/>
    </row>
    <row r="11" spans="1:4" ht="15.75" x14ac:dyDescent="0.25">
      <c r="A11" s="65"/>
      <c r="B11" s="7" t="s">
        <v>109</v>
      </c>
      <c r="C11" s="68"/>
      <c r="D11" s="69"/>
    </row>
    <row r="12" spans="1:4" ht="15.75" x14ac:dyDescent="0.25">
      <c r="B12" s="72" t="s">
        <v>83</v>
      </c>
      <c r="C12" s="73">
        <f>'1кв'!B50+'2кв'!B52+'3кв'!B50+'4кв'!B49</f>
        <v>820496.55</v>
      </c>
      <c r="D12" s="74"/>
    </row>
    <row r="13" spans="1:4" ht="30" x14ac:dyDescent="0.25">
      <c r="A13" s="70"/>
      <c r="B13" s="75" t="s">
        <v>84</v>
      </c>
      <c r="C13" s="73">
        <f>'1кв'!B51+'2кв'!B53+'3кв'!B51+'4кв'!B50</f>
        <v>3960</v>
      </c>
      <c r="D13" s="74"/>
    </row>
    <row r="14" spans="1:4" ht="15.75" x14ac:dyDescent="0.25">
      <c r="A14" s="76"/>
      <c r="B14" s="72" t="s">
        <v>85</v>
      </c>
      <c r="C14" s="77">
        <f>SUM(C12:C13)</f>
        <v>824456.55</v>
      </c>
      <c r="D14" s="69"/>
    </row>
    <row r="15" spans="1:4" ht="15.75" x14ac:dyDescent="0.25">
      <c r="A15" s="1"/>
      <c r="B15" s="78"/>
      <c r="C15" s="78"/>
      <c r="D15" s="79"/>
    </row>
    <row r="16" spans="1:4" ht="15.75" x14ac:dyDescent="0.25">
      <c r="A16" s="80" t="s">
        <v>86</v>
      </c>
      <c r="B16" s="23" t="s">
        <v>87</v>
      </c>
      <c r="C16" s="73">
        <f>'1кв'!E22+'2кв'!E22+'3кв'!E22+'4кв'!E22</f>
        <v>496275.93</v>
      </c>
      <c r="D16" s="79"/>
    </row>
    <row r="17" spans="1:5" ht="15.75" x14ac:dyDescent="0.25">
      <c r="A17" s="80"/>
      <c r="B17" s="81" t="s">
        <v>39</v>
      </c>
      <c r="C17" s="73">
        <f>'1кв'!E23+'2кв'!E23+'3кв'!E23+'4кв'!E23</f>
        <v>182428.68</v>
      </c>
      <c r="D17" s="79"/>
    </row>
    <row r="18" spans="1:5" ht="15.75" x14ac:dyDescent="0.25">
      <c r="A18" s="80"/>
      <c r="B18" s="81" t="s">
        <v>88</v>
      </c>
      <c r="C18" s="73">
        <f>'1кв'!E24+'2кв'!E24+'3кв'!E24+'4кв'!E24</f>
        <v>0</v>
      </c>
      <c r="D18" s="79"/>
    </row>
    <row r="19" spans="1:5" ht="15.75" x14ac:dyDescent="0.25">
      <c r="A19" s="80"/>
      <c r="B19" s="7" t="s">
        <v>47</v>
      </c>
      <c r="C19" s="73">
        <f>'1кв'!E25+'2кв'!E25+'3кв'!E25+'4кв'!E25</f>
        <v>18538.66</v>
      </c>
      <c r="D19" s="79"/>
    </row>
    <row r="20" spans="1:5" ht="15.75" x14ac:dyDescent="0.25">
      <c r="A20" s="80"/>
      <c r="B20" s="7" t="s">
        <v>48</v>
      </c>
      <c r="C20" s="73">
        <f>'1кв'!E26+'2кв'!E26+'3кв'!E26+'4кв'!E26</f>
        <v>15772.2</v>
      </c>
      <c r="D20" s="79"/>
    </row>
    <row r="21" spans="1:5" ht="15.75" x14ac:dyDescent="0.25">
      <c r="A21" s="80"/>
      <c r="B21" s="7" t="s">
        <v>49</v>
      </c>
      <c r="C21" s="73">
        <f>'1кв'!E27+'2кв'!E27+'3кв'!E27+'4кв'!E27</f>
        <v>29023.25</v>
      </c>
      <c r="D21" s="79"/>
    </row>
    <row r="22" spans="1:5" ht="15.75" x14ac:dyDescent="0.25">
      <c r="A22" s="1"/>
      <c r="B22" s="7" t="s">
        <v>34</v>
      </c>
      <c r="C22" s="73">
        <f>'1кв'!E28+'2кв'!E28+'3кв'!E28+'4кв'!E28</f>
        <v>11690.27</v>
      </c>
      <c r="D22" s="79"/>
      <c r="E22" s="82"/>
    </row>
    <row r="23" spans="1:5" ht="15.75" x14ac:dyDescent="0.25">
      <c r="A23" s="1"/>
      <c r="B23" s="98" t="s">
        <v>112</v>
      </c>
      <c r="C23" s="73">
        <f>'1кв'!E29+'2кв'!E29+'3кв'!E29+'4кв'!E29</f>
        <v>249.22</v>
      </c>
      <c r="D23" s="79"/>
      <c r="E23" s="82"/>
    </row>
    <row r="24" spans="1:5" ht="15.75" x14ac:dyDescent="0.25">
      <c r="A24" s="80"/>
      <c r="B24" s="83" t="s">
        <v>113</v>
      </c>
      <c r="C24" s="84">
        <f>'1кв'!E30+'2кв'!E30+'3кв'!E30</f>
        <v>3212.0699999999997</v>
      </c>
      <c r="D24" s="79"/>
    </row>
    <row r="25" spans="1:5" ht="15.75" x14ac:dyDescent="0.25">
      <c r="A25" s="80"/>
      <c r="B25" s="85" t="s">
        <v>89</v>
      </c>
      <c r="C25" s="84">
        <f>SUM(C27:C29)</f>
        <v>24031.279999999999</v>
      </c>
      <c r="D25" s="79"/>
    </row>
    <row r="26" spans="1:5" ht="15.75" x14ac:dyDescent="0.25">
      <c r="A26" s="80"/>
      <c r="B26" s="71" t="s">
        <v>82</v>
      </c>
      <c r="C26" s="84"/>
      <c r="D26" s="79"/>
    </row>
    <row r="27" spans="1:5" ht="15.75" x14ac:dyDescent="0.25">
      <c r="A27" s="80"/>
      <c r="B27" s="86" t="s">
        <v>111</v>
      </c>
      <c r="C27" s="87">
        <f>'2кв'!E32</f>
        <v>13990.4</v>
      </c>
      <c r="D27" s="79"/>
    </row>
    <row r="28" spans="1:5" ht="15.75" x14ac:dyDescent="0.25">
      <c r="A28" s="80"/>
      <c r="B28" s="86" t="s">
        <v>114</v>
      </c>
      <c r="C28" s="87">
        <f>'2кв'!E31</f>
        <v>10040.879999999999</v>
      </c>
      <c r="D28" s="79"/>
    </row>
    <row r="29" spans="1:5" ht="15.75" x14ac:dyDescent="0.25">
      <c r="A29" s="80"/>
      <c r="B29" s="86"/>
      <c r="C29" s="87"/>
      <c r="D29" s="79"/>
    </row>
    <row r="30" spans="1:5" ht="15.75" x14ac:dyDescent="0.25">
      <c r="A30" s="1"/>
      <c r="B30" s="88" t="s">
        <v>90</v>
      </c>
      <c r="C30" s="89">
        <f>SUM(C16:C25)</f>
        <v>781221.55999999994</v>
      </c>
      <c r="D30" s="79"/>
      <c r="E30" s="82"/>
    </row>
    <row r="31" spans="1:5" ht="15.75" x14ac:dyDescent="0.25">
      <c r="A31" s="1"/>
      <c r="B31" s="90" t="s">
        <v>91</v>
      </c>
      <c r="C31" s="91">
        <f>C6+C14-C30</f>
        <v>-12487.519999999902</v>
      </c>
      <c r="D31" s="79"/>
    </row>
    <row r="32" spans="1:5" ht="15.75" x14ac:dyDescent="0.25">
      <c r="A32" s="1"/>
      <c r="B32" s="70"/>
      <c r="C32" s="70"/>
      <c r="D32" s="79"/>
    </row>
    <row r="33" spans="1:4" ht="15.75" x14ac:dyDescent="0.25">
      <c r="A33" s="1"/>
      <c r="B33" s="92" t="s">
        <v>92</v>
      </c>
      <c r="C33" s="92"/>
      <c r="D33" s="79"/>
    </row>
    <row r="34" spans="1:4" ht="15.75" x14ac:dyDescent="0.25">
      <c r="A34" s="1"/>
      <c r="B34" s="92" t="s">
        <v>93</v>
      </c>
      <c r="C34" s="93">
        <v>75368.08</v>
      </c>
      <c r="D34" s="79"/>
    </row>
    <row r="35" spans="1:4" ht="15.75" x14ac:dyDescent="0.25">
      <c r="A35" s="1"/>
      <c r="B35" s="94" t="s">
        <v>94</v>
      </c>
      <c r="C35" s="95">
        <v>69327.97</v>
      </c>
      <c r="D35" s="79"/>
    </row>
    <row r="36" spans="1:4" ht="15.75" x14ac:dyDescent="0.25">
      <c r="A36" s="1"/>
      <c r="B36" s="92" t="s">
        <v>95</v>
      </c>
      <c r="C36" s="97">
        <f>C35-C34</f>
        <v>-6040.1100000000006</v>
      </c>
      <c r="D36" s="79"/>
    </row>
    <row r="37" spans="1:4" ht="15.75" x14ac:dyDescent="0.25">
      <c r="A37" s="1"/>
      <c r="B37" s="70"/>
      <c r="C37" s="70"/>
      <c r="D37" s="79"/>
    </row>
    <row r="38" spans="1:4" ht="15.75" x14ac:dyDescent="0.25">
      <c r="A38" s="1"/>
      <c r="B38" s="70"/>
      <c r="C38" s="70"/>
      <c r="D38" s="79"/>
    </row>
    <row r="39" spans="1:4" ht="15.75" x14ac:dyDescent="0.25">
      <c r="A39" s="1"/>
      <c r="B39" s="70"/>
      <c r="C39" s="70"/>
      <c r="D39" s="79"/>
    </row>
    <row r="40" spans="1:4" ht="15.75" x14ac:dyDescent="0.25">
      <c r="A40" s="1" t="s">
        <v>96</v>
      </c>
      <c r="B40" s="70" t="s">
        <v>97</v>
      </c>
      <c r="C40" s="70"/>
      <c r="D40" s="79"/>
    </row>
    <row r="41" spans="1:4" ht="15.75" x14ac:dyDescent="0.25">
      <c r="A41" s="1"/>
      <c r="B41" s="70" t="s">
        <v>98</v>
      </c>
      <c r="C41" s="70"/>
      <c r="D41" s="79"/>
    </row>
    <row r="42" spans="1:4" ht="15.75" x14ac:dyDescent="0.25">
      <c r="A42" s="1"/>
      <c r="B42" s="70" t="s">
        <v>99</v>
      </c>
      <c r="C42" s="70"/>
      <c r="D42" s="79"/>
    </row>
    <row r="43" spans="1:4" ht="15.75" x14ac:dyDescent="0.25">
      <c r="A43" s="1"/>
      <c r="B43" s="70"/>
      <c r="C43" s="70"/>
      <c r="D43" s="79"/>
    </row>
    <row r="44" spans="1:4" ht="15.75" x14ac:dyDescent="0.25">
      <c r="A44" s="1"/>
      <c r="B44" s="70"/>
      <c r="C44" s="70"/>
      <c r="D44" s="79"/>
    </row>
    <row r="45" spans="1:4" ht="15.75" x14ac:dyDescent="0.25">
      <c r="A45" s="1"/>
      <c r="B45" s="70" t="s">
        <v>100</v>
      </c>
      <c r="C45" s="70"/>
      <c r="D45" s="79"/>
    </row>
    <row r="46" spans="1:4" ht="15.75" x14ac:dyDescent="0.25">
      <c r="A46" s="1"/>
      <c r="B46" s="70"/>
      <c r="C46" s="70"/>
      <c r="D46" s="79"/>
    </row>
    <row r="47" spans="1:4" ht="15.75" x14ac:dyDescent="0.25">
      <c r="A47" s="1"/>
      <c r="B47" s="70"/>
      <c r="C47" s="70"/>
      <c r="D47" s="79"/>
    </row>
  </sheetData>
  <mergeCells count="6">
    <mergeCell ref="A1:C1"/>
    <mergeCell ref="A2:C2"/>
    <mergeCell ref="A3:C3"/>
    <mergeCell ref="A4:C4"/>
    <mergeCell ref="A5:C5"/>
    <mergeCell ref="B15:C1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2024-02-15T08:31:01Z</dcterms:modified>
</cp:coreProperties>
</file>